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1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13_ncr:1_{6A1DB879-6FC7-4905-A32A-DC2E5C3AF8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2014" sheetId="5" state="hidden" r:id="rId2"/>
    <sheet name="EXC" sheetId="46" state="hidden" r:id="rId3"/>
    <sheet name="SECT" sheetId="48" state="hidden" r:id="rId4"/>
    <sheet name="SECTEXC" sheetId="47" state="hidden" r:id="rId5"/>
    <sheet name="100.00" sheetId="12" state="hidden" r:id="rId6"/>
    <sheet name="102.01" sheetId="14" state="hidden" r:id="rId7"/>
    <sheet name="102.02" sheetId="15" state="hidden" r:id="rId8"/>
    <sheet name="102.03" sheetId="16" state="hidden" r:id="rId9"/>
    <sheet name="102.04" sheetId="17" state="hidden" r:id="rId10"/>
    <sheet name="102.05" sheetId="18" state="hidden" r:id="rId11"/>
    <sheet name="102.06" sheetId="19" state="hidden" r:id="rId12"/>
    <sheet name="102.07" sheetId="20" state="hidden" r:id="rId13"/>
    <sheet name="102.08" sheetId="21" state="hidden" r:id="rId14"/>
    <sheet name="102.09" sheetId="22" state="hidden" r:id="rId15"/>
    <sheet name="106.01" sheetId="10" state="hidden" r:id="rId16"/>
    <sheet name="106.02" sheetId="23" state="hidden" r:id="rId17"/>
    <sheet name="106.03" sheetId="24" state="hidden" r:id="rId18"/>
    <sheet name="107.00" sheetId="25" state="hidden" r:id="rId19"/>
    <sheet name="109.00" sheetId="59" state="hidden" r:id="rId20"/>
    <sheet name="110.00" sheetId="2" state="hidden" r:id="rId21"/>
    <sheet name="113.00" sheetId="26" state="hidden" r:id="rId22"/>
    <sheet name="113.04" sheetId="27" state="hidden" r:id="rId23"/>
    <sheet name="114.00" sheetId="28" state="hidden" r:id="rId24"/>
    <sheet name="115.00" sheetId="29" state="hidden" r:id="rId25"/>
    <sheet name="116.00" sheetId="6" state="hidden" r:id="rId26"/>
    <sheet name="117.00" sheetId="43" state="hidden" r:id="rId27"/>
    <sheet name="120.00" sheetId="3" state="hidden" r:id="rId28"/>
    <sheet name="120.01" sheetId="30" state="hidden" r:id="rId29"/>
    <sheet name="120.02" sheetId="31" state="hidden" r:id="rId30"/>
    <sheet name="120.03" sheetId="32" state="hidden" r:id="rId31"/>
    <sheet name="121.00" sheetId="7" state="hidden" r:id="rId32"/>
    <sheet name="124.00" sheetId="58" state="hidden" r:id="rId33"/>
    <sheet name="125.00" sheetId="44" state="hidden" r:id="rId34"/>
    <sheet name="125.01" sheetId="33" state="hidden" r:id="rId35"/>
    <sheet name="125.02" sheetId="34" state="hidden" r:id="rId36"/>
    <sheet name="125.03" sheetId="35" state="hidden" r:id="rId37"/>
    <sheet name="126.00" sheetId="60" state="hidden" r:id="rId38"/>
    <sheet name="128.01" sheetId="62" state="hidden" r:id="rId39"/>
    <sheet name="128.02" sheetId="61" state="hidden" r:id="rId40"/>
    <sheet name="128.03" sheetId="49" state="hidden" r:id="rId41"/>
    <sheet name="128.05" sheetId="51" state="hidden" r:id="rId42"/>
    <sheet name="128.06" sheetId="52" state="hidden" r:id="rId43"/>
    <sheet name="129.00" sheetId="8" state="hidden" r:id="rId44"/>
    <sheet name="130.00" sheetId="65" state="hidden" r:id="rId45"/>
    <sheet name="132.00" sheetId="36" state="hidden" r:id="rId46"/>
    <sheet name="133.00" sheetId="37" state="hidden" r:id="rId47"/>
    <sheet name="136.00" sheetId="9" state="hidden" r:id="rId48"/>
    <sheet name="142.02" sheetId="11" state="hidden" r:id="rId49"/>
    <sheet name="142.03" sheetId="38" state="hidden" r:id="rId50"/>
    <sheet name="142.04" sheetId="53" state="hidden" r:id="rId51"/>
    <sheet name="144.00" sheetId="39" state="hidden" r:id="rId52"/>
    <sheet name="145.00" sheetId="40" state="hidden" r:id="rId53"/>
    <sheet name="146.00" sheetId="54" state="hidden" r:id="rId54"/>
    <sheet name="148.01" sheetId="41" state="hidden" r:id="rId55"/>
    <sheet name="148.03" sheetId="42" state="hidden" r:id="rId56"/>
    <sheet name="148.05" sheetId="45" state="hidden" r:id="rId57"/>
    <sheet name="152.00" sheetId="56" state="hidden" r:id="rId58"/>
    <sheet name="303.03" sheetId="57" state="hidden" r:id="rId59"/>
    <sheet name="311.00" sheetId="64" state="hidden" r:id="rId60"/>
  </sheets>
  <definedNames>
    <definedName name="_xlnm.Print_Area" localSheetId="0">Blad1!$A$1:$E$12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8" i="1"/>
  <c r="J8" i="1" s="1"/>
  <c r="G8" i="1"/>
  <c r="H7" i="1"/>
  <c r="J7" i="1" s="1"/>
  <c r="G7" i="1"/>
  <c r="H6" i="1"/>
  <c r="G6" i="1"/>
  <c r="G2" i="1"/>
  <c r="G3" i="1" s="1"/>
  <c r="I8" i="1" l="1"/>
  <c r="J6" i="1"/>
  <c r="J9" i="1" s="1"/>
  <c r="H5" i="1"/>
  <c r="H4" i="1" s="1"/>
  <c r="I7" i="1"/>
  <c r="G5" i="1"/>
  <c r="G4" i="1" s="1"/>
  <c r="I6" i="1"/>
  <c r="F3" i="5"/>
  <c r="G12" i="5"/>
  <c r="F12" i="5" s="1"/>
  <c r="G11" i="5"/>
  <c r="F11" i="5" s="1"/>
  <c r="G10" i="5"/>
  <c r="F10" i="5" s="1"/>
  <c r="G9" i="5"/>
  <c r="F9" i="5" s="1"/>
  <c r="G8" i="5"/>
  <c r="F8" i="5" s="1"/>
  <c r="G7" i="5"/>
  <c r="F7" i="5" s="1"/>
  <c r="G6" i="5"/>
  <c r="F6" i="5" s="1"/>
  <c r="G5" i="5"/>
  <c r="F5" i="5" s="1"/>
  <c r="G4" i="5"/>
  <c r="F4" i="5" s="1"/>
  <c r="G3" i="5"/>
  <c r="G2" i="5"/>
  <c r="F2" i="5" s="1"/>
  <c r="G1" i="5"/>
  <c r="F1" i="5" s="1"/>
  <c r="B5" i="1"/>
  <c r="I9" i="1" l="1"/>
  <c r="G12" i="1"/>
  <c r="C7" i="1"/>
  <c r="C5" i="1"/>
  <c r="C6" i="1"/>
  <c r="B8" i="46"/>
  <c r="B7" i="46"/>
  <c r="B6" i="46"/>
  <c r="B5" i="46"/>
  <c r="B4" i="46"/>
  <c r="B3" i="46"/>
  <c r="B2" i="46"/>
  <c r="B12" i="5" l="1"/>
  <c r="B11" i="5"/>
  <c r="B10" i="5"/>
  <c r="B9" i="5"/>
  <c r="B8" i="5"/>
  <c r="B7" i="5"/>
  <c r="B6" i="1" s="1"/>
  <c r="B6" i="5"/>
  <c r="B5" i="5"/>
  <c r="B4" i="5"/>
  <c r="B3" i="5"/>
  <c r="B2" i="5"/>
  <c r="B1" i="5"/>
  <c r="B7" i="1" l="1"/>
  <c r="E6" i="1"/>
  <c r="D6" i="1"/>
  <c r="E7" i="1" l="1"/>
  <c r="D7" i="1"/>
</calcChain>
</file>

<file path=xl/sharedStrings.xml><?xml version="1.0" encoding="utf-8"?>
<sst xmlns="http://schemas.openxmlformats.org/spreadsheetml/2006/main" count="84" uniqueCount="81">
  <si>
    <t>120.00</t>
  </si>
  <si>
    <t>102.03</t>
  </si>
  <si>
    <t>102.04</t>
  </si>
  <si>
    <t>102.05</t>
  </si>
  <si>
    <t>102.09</t>
  </si>
  <si>
    <t>106.01</t>
  </si>
  <si>
    <t>113.00</t>
  </si>
  <si>
    <t>113.04</t>
  </si>
  <si>
    <t>121.00</t>
  </si>
  <si>
    <t>125.01</t>
  </si>
  <si>
    <t>129.00</t>
  </si>
  <si>
    <t>132.00</t>
  </si>
  <si>
    <t>133.00</t>
  </si>
  <si>
    <t>136.00</t>
  </si>
  <si>
    <t>142.02</t>
  </si>
  <si>
    <t>142.03</t>
  </si>
  <si>
    <t>144.00</t>
  </si>
  <si>
    <t>145.00</t>
  </si>
  <si>
    <t>148.01</t>
  </si>
  <si>
    <t>148.03</t>
  </si>
  <si>
    <t>148.05</t>
  </si>
  <si>
    <t>100.00</t>
  </si>
  <si>
    <t>102.01</t>
  </si>
  <si>
    <t>102.02</t>
  </si>
  <si>
    <t>102.06</t>
  </si>
  <si>
    <t>102.07</t>
  </si>
  <si>
    <t>102.08</t>
  </si>
  <si>
    <t>106.02</t>
  </si>
  <si>
    <t>106.03</t>
  </si>
  <si>
    <t>107.00</t>
  </si>
  <si>
    <t>110.00</t>
  </si>
  <si>
    <t>114.00</t>
  </si>
  <si>
    <t>115.00</t>
  </si>
  <si>
    <t>116.00</t>
  </si>
  <si>
    <t>120.01</t>
  </si>
  <si>
    <t>120.02</t>
  </si>
  <si>
    <t>120.03</t>
  </si>
  <si>
    <t>125.00</t>
  </si>
  <si>
    <t>125.02</t>
  </si>
  <si>
    <t>125.03</t>
  </si>
  <si>
    <t>109.00</t>
  </si>
  <si>
    <t>124.00</t>
  </si>
  <si>
    <t>126.00</t>
  </si>
  <si>
    <t>128.01</t>
  </si>
  <si>
    <t>128.02</t>
  </si>
  <si>
    <t>311.00</t>
  </si>
  <si>
    <t>128.03</t>
  </si>
  <si>
    <t>128.05</t>
  </si>
  <si>
    <t>128.06</t>
  </si>
  <si>
    <t>142.04</t>
  </si>
  <si>
    <t>146.00</t>
  </si>
  <si>
    <t>152.00</t>
  </si>
  <si>
    <t>303.03</t>
  </si>
  <si>
    <t>312.00</t>
  </si>
  <si>
    <t>314.00</t>
  </si>
  <si>
    <t>317.00</t>
  </si>
  <si>
    <t>318.00</t>
  </si>
  <si>
    <t>319.00</t>
  </si>
  <si>
    <t>320.00</t>
  </si>
  <si>
    <t>321.00</t>
  </si>
  <si>
    <t>327.01</t>
  </si>
  <si>
    <t>327.03</t>
  </si>
  <si>
    <t>330.00</t>
  </si>
  <si>
    <t>318.01</t>
  </si>
  <si>
    <t>318.02</t>
  </si>
  <si>
    <t>319.01</t>
  </si>
  <si>
    <t>319.02</t>
  </si>
  <si>
    <t>DATUM AANWERVING</t>
  </si>
  <si>
    <t>DATUM AANVANG OPZEG</t>
  </si>
  <si>
    <t>100.01</t>
  </si>
  <si>
    <t>130.00</t>
  </si>
  <si>
    <t>OPZEG VOOR 31/12/2013</t>
  </si>
  <si>
    <t>OPZEG NA 1/1/2014</t>
  </si>
  <si>
    <t xml:space="preserve"> (JJJJMMDD)</t>
  </si>
  <si>
    <t>tot</t>
  </si>
  <si>
    <t xml:space="preserve">De bedoeling van deze berekening is je een idee te geven van de opzegtermijnen. </t>
  </si>
  <si>
    <t xml:space="preserve">Het ABVV kan in geen geval aansprakelijk gesteld worden voor eventuele fouten, </t>
  </si>
  <si>
    <t>noch voor eventuele verschillen met de berekening die door je werkgever wordt gemaakt.</t>
  </si>
  <si>
    <t>PARITAIR COMITE</t>
  </si>
  <si>
    <t>TOTALE OPZEG  (MAX. 13 weken)</t>
  </si>
  <si>
    <t>BEREKENING OPZEG WERKNEMER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</si>
</sst>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/>
    <xf numFmtId="49" fontId="5" fillId="0" borderId="0" xfId="0" applyNumberFormat="1" applyFont="1"/>
    <xf numFmtId="2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 applyFill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1" fontId="6" fillId="0" borderId="0" xfId="0" applyNumberFormat="1" applyFont="1"/>
    <xf numFmtId="1" fontId="6" fillId="0" borderId="0" xfId="0" applyNumberFormat="1" applyFont="1" applyFill="1"/>
    <xf numFmtId="0" fontId="6" fillId="0" borderId="0" xfId="0" applyFont="1" applyFill="1"/>
    <xf numFmtId="1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4" fontId="1" fillId="0" borderId="0" xfId="0" applyNumberFormat="1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79" zoomScaleNormal="79" workbookViewId="0">
      <selection activeCell="B2" sqref="B2"/>
    </sheetView>
  </sheetViews>
  <sheetFormatPr defaultRowHeight="14.4" x14ac:dyDescent="0.3"/>
  <cols>
    <col min="1" max="1" width="47.77734375" customWidth="1"/>
    <col min="2" max="3" width="14.77734375" customWidth="1"/>
    <col min="4" max="4" width="5.77734375" customWidth="1"/>
    <col min="5" max="5" width="14.77734375" customWidth="1"/>
    <col min="6" max="6" width="11.21875" style="20" customWidth="1"/>
    <col min="7" max="10" width="8.88671875" style="20"/>
  </cols>
  <sheetData>
    <row r="1" spans="1:10" ht="18" x14ac:dyDescent="0.35">
      <c r="A1" s="3" t="s">
        <v>78</v>
      </c>
      <c r="B1" s="26" t="s">
        <v>41</v>
      </c>
      <c r="C1" s="3"/>
      <c r="D1" s="13"/>
      <c r="E1" s="8"/>
    </row>
    <row r="2" spans="1:10" ht="18" x14ac:dyDescent="0.35">
      <c r="A2" s="3" t="s">
        <v>67</v>
      </c>
      <c r="B2" s="24">
        <v>19930202</v>
      </c>
      <c r="C2" s="3" t="s">
        <v>73</v>
      </c>
      <c r="D2" s="13"/>
      <c r="E2" s="14"/>
      <c r="G2" s="20">
        <f ca="1">TODAY()</f>
        <v>44901</v>
      </c>
    </row>
    <row r="3" spans="1:10" ht="18" x14ac:dyDescent="0.35">
      <c r="A3" s="3" t="s">
        <v>68</v>
      </c>
      <c r="B3" s="25">
        <v>20221206</v>
      </c>
      <c r="C3" s="3" t="s">
        <v>73</v>
      </c>
      <c r="D3" s="13"/>
      <c r="E3" s="8"/>
      <c r="G3" s="20">
        <f ca="1">10000*(YEAR(G2)+1)+3112</f>
        <v>20233112</v>
      </c>
    </row>
    <row r="4" spans="1:10" ht="18" x14ac:dyDescent="0.35">
      <c r="A4" s="19" t="s">
        <v>80</v>
      </c>
      <c r="C4" s="3"/>
      <c r="D4" s="13"/>
      <c r="E4" s="8"/>
      <c r="G4" s="20">
        <f>IFERROR(DATEVALUE(G5),99999)</f>
        <v>34002</v>
      </c>
      <c r="H4" s="20">
        <f>IFERROR(DATEVALUE(H5),0)</f>
        <v>44901</v>
      </c>
    </row>
    <row r="5" spans="1:10" ht="18" x14ac:dyDescent="0.35">
      <c r="A5" s="3" t="s">
        <v>71</v>
      </c>
      <c r="B5" s="17">
        <f ca="1">IF(H4&gt;G4,VLOOKUP(B2,INDIRECT("'"&amp;B1&amp;"'!A1:B50"),2),"FOUTE")</f>
        <v>28</v>
      </c>
      <c r="C5" s="4" t="str">
        <f>IF(H4&gt;G4,"dagen","DATUMS")</f>
        <v>dagen</v>
      </c>
      <c r="D5" s="8"/>
      <c r="E5" s="8"/>
      <c r="G5" s="20" t="str">
        <f>CONCATENATE(G8,"/",G7,"/",G6)</f>
        <v>02/02/1993</v>
      </c>
      <c r="H5" s="20" t="str">
        <f>CONCATENATE(H8,"/",H7,"/",H6)</f>
        <v>06/12/2022</v>
      </c>
      <c r="I5" s="20" t="s">
        <v>74</v>
      </c>
    </row>
    <row r="6" spans="1:10" ht="18" x14ac:dyDescent="0.35">
      <c r="A6" s="3" t="s">
        <v>72</v>
      </c>
      <c r="B6" s="17">
        <f>IF(H4&gt;G4,IF(B2&gt;20131231,VLOOKUP((I9),'2014'!A1:B57,2),VLOOKUP(J9,'2014'!A1:B57,2)),"FOUTE")</f>
        <v>91</v>
      </c>
      <c r="C6" s="4" t="str">
        <f>IF(H4&gt;G4,"dagen","DATUMS")</f>
        <v>dagen</v>
      </c>
      <c r="D6" s="4">
        <f>IFERROR(B6/7," ")</f>
        <v>13</v>
      </c>
      <c r="E6" s="4" t="str">
        <f>IF(ISERROR(B6/7)," ","weken")</f>
        <v>weken</v>
      </c>
      <c r="F6" s="20">
        <v>2014</v>
      </c>
      <c r="G6" s="20" t="str">
        <f>MID(B2,1,4)</f>
        <v>1993</v>
      </c>
      <c r="H6" s="20" t="str">
        <f>MID(B3,1,4)</f>
        <v>2022</v>
      </c>
      <c r="I6" s="20">
        <f>12*IF(H7&lt;G7,H6-G6-1,H6-G6)</f>
        <v>348</v>
      </c>
      <c r="J6" s="20">
        <f>12*IF(H7&lt;F7,H6-F6-1,H6-F6)</f>
        <v>96</v>
      </c>
    </row>
    <row r="7" spans="1:10" ht="18" x14ac:dyDescent="0.35">
      <c r="A7" s="3" t="s">
        <v>79</v>
      </c>
      <c r="B7" s="17">
        <f ca="1">IF(H4&gt;G4,MIN(B5+B6,91),"FOUTE")</f>
        <v>91</v>
      </c>
      <c r="C7" s="4" t="str">
        <f>IF(H4&gt;G4,"dagen","DATUMS")</f>
        <v>dagen</v>
      </c>
      <c r="D7" s="4">
        <f ca="1">IFERROR(B7/7," ")</f>
        <v>13</v>
      </c>
      <c r="E7" s="4" t="str">
        <f ca="1">IF(ISERROR(B7/7)," ","weken")</f>
        <v>weken</v>
      </c>
      <c r="F7" s="20">
        <v>1</v>
      </c>
      <c r="G7" s="20" t="str">
        <f>MID(B2,5,2)</f>
        <v>02</v>
      </c>
      <c r="H7" s="20" t="str">
        <f>MID(B3,5,2)</f>
        <v>12</v>
      </c>
      <c r="I7" s="20">
        <f>IF(H7&lt;G7,12+H7-G7,H7-G7)</f>
        <v>10</v>
      </c>
      <c r="J7" s="20">
        <f>IF(H7&lt;F7,12+H7-F7,H7-F7)</f>
        <v>11</v>
      </c>
    </row>
    <row r="8" spans="1:10" ht="18" x14ac:dyDescent="0.35">
      <c r="A8" s="3"/>
      <c r="B8" s="4"/>
      <c r="C8" s="5"/>
      <c r="D8" s="8"/>
      <c r="E8" s="8"/>
      <c r="F8" s="20">
        <v>1</v>
      </c>
      <c r="G8" s="20" t="str">
        <f>MID(B2,7,2)</f>
        <v>02</v>
      </c>
      <c r="H8" s="20" t="str">
        <f>MID(B3,7,2)</f>
        <v>06</v>
      </c>
      <c r="I8" s="20">
        <f>IF(H8&lt;G8,-1,0)</f>
        <v>0</v>
      </c>
      <c r="J8" s="20">
        <f>IF(H8&lt;F8,-1,0)</f>
        <v>0</v>
      </c>
    </row>
    <row r="9" spans="1:10" ht="18" x14ac:dyDescent="0.35">
      <c r="A9" s="18" t="s">
        <v>75</v>
      </c>
      <c r="B9" s="6"/>
      <c r="C9" s="3"/>
      <c r="D9" s="8"/>
      <c r="E9" s="15"/>
      <c r="I9" s="20">
        <f>SUM(I6:I8)</f>
        <v>358</v>
      </c>
      <c r="J9" s="20">
        <f>SUM(J6:J8)</f>
        <v>107</v>
      </c>
    </row>
    <row r="10" spans="1:10" ht="18" x14ac:dyDescent="0.35">
      <c r="A10" s="18" t="s">
        <v>76</v>
      </c>
      <c r="B10" s="10"/>
      <c r="C10" s="10"/>
      <c r="D10" s="8"/>
      <c r="E10" s="8"/>
      <c r="F10" s="21"/>
      <c r="G10" s="20">
        <f>DATEVALUE("01/01/2014")</f>
        <v>41640</v>
      </c>
    </row>
    <row r="11" spans="1:10" s="11" customFormat="1" ht="18" x14ac:dyDescent="0.35">
      <c r="A11" s="18" t="s">
        <v>77</v>
      </c>
      <c r="B11" s="10"/>
      <c r="C11" s="10"/>
      <c r="D11" s="16"/>
      <c r="E11" s="16"/>
      <c r="F11" s="22"/>
      <c r="G11" s="23"/>
      <c r="H11" s="23"/>
      <c r="I11" s="23"/>
      <c r="J11" s="23"/>
    </row>
    <row r="12" spans="1:10" s="11" customFormat="1" ht="18" x14ac:dyDescent="0.35">
      <c r="A12" s="9"/>
      <c r="B12" s="10"/>
      <c r="C12" s="10"/>
      <c r="D12" s="16"/>
      <c r="E12" s="16"/>
      <c r="F12" s="22"/>
      <c r="G12" s="23">
        <f>G10+H4-G4-1</f>
        <v>52538</v>
      </c>
      <c r="H12" s="23"/>
      <c r="I12" s="23"/>
      <c r="J12" s="23"/>
    </row>
    <row r="13" spans="1:10" s="11" customFormat="1" ht="18" x14ac:dyDescent="0.35">
      <c r="A13" s="9"/>
      <c r="B13" s="10"/>
      <c r="C13" s="10"/>
      <c r="D13" s="16"/>
      <c r="E13" s="16"/>
      <c r="F13" s="22"/>
      <c r="G13" s="23"/>
      <c r="H13" s="23"/>
      <c r="I13" s="23"/>
      <c r="J13" s="23"/>
    </row>
    <row r="14" spans="1:10" ht="18" x14ac:dyDescent="0.35">
      <c r="A14" s="3"/>
      <c r="B14" s="3"/>
      <c r="C14" s="3"/>
      <c r="D14" s="8"/>
      <c r="E14" s="8"/>
    </row>
    <row r="17" spans="2:2" x14ac:dyDescent="0.3">
      <c r="B17" s="2"/>
    </row>
  </sheetData>
  <sheetProtection algorithmName="SHA-512" hashValue="RbHR1wUdLwyyeInYgVFnDsKDi0qpowgOC70x2BIg7lZHc4YnW18YiVXvQ0G6maCldryOJ4BCldbxxYCC8O+vIw==" saltValue="SJ5k6gWh2jdrfrK2hsz1mg==" spinCount="100000" sheet="1" objects="1" scenarios="1"/>
  <dataValidations count="2">
    <dataValidation type="whole" allowBlank="1" showInputMessage="1" showErrorMessage="1" error="20180101&lt; JJJJMMDD &lt; 20501231" sqref="B3" xr:uid="{00000000-0002-0000-0000-000000000000}">
      <formula1>20180101</formula1>
      <formula2>20501231</formula2>
    </dataValidation>
    <dataValidation type="whole" allowBlank="1" showInputMessage="1" showErrorMessage="1" error="19600101 &lt; JJJJMMDD &lt; 20501230" sqref="B2" xr:uid="{00000000-0002-0000-0000-000001000000}">
      <formula1>19600101</formula1>
      <formula2>20501230</formula2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ies een PC uit de lijst" promptTitle="Kies een P.C." xr:uid="{00000000-0002-0000-0000-000002000000}">
          <x14:formula1>
            <xm:f>SECT!$A$1:$A$54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20040101</v>
      </c>
      <c r="B3">
        <v>14</v>
      </c>
    </row>
    <row r="4" spans="1:2" x14ac:dyDescent="0.3">
      <c r="A4" s="1">
        <v>20090101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19980101</v>
      </c>
      <c r="B3">
        <v>14</v>
      </c>
    </row>
    <row r="4" spans="1:2" x14ac:dyDescent="0.3">
      <c r="A4" s="1">
        <v>20030101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1">
        <v>20120101</v>
      </c>
      <c r="B7">
        <v>14</v>
      </c>
    </row>
    <row r="8" spans="1:2" x14ac:dyDescent="0.3">
      <c r="A8" s="1">
        <v>20130701</v>
      </c>
      <c r="B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8"/>
  <sheetViews>
    <sheetView workbookViewId="0">
      <selection activeCell="A12" sqref="A12"/>
    </sheetView>
  </sheetViews>
  <sheetFormatPr defaultRowHeight="14.4" x14ac:dyDescent="0.3"/>
  <sheetData>
    <row r="1" spans="1:3" x14ac:dyDescent="0.3">
      <c r="A1">
        <v>19000101</v>
      </c>
      <c r="B1">
        <v>28</v>
      </c>
      <c r="C1">
        <v>28</v>
      </c>
    </row>
    <row r="2" spans="1:3" x14ac:dyDescent="0.3">
      <c r="A2" s="1">
        <v>19940101</v>
      </c>
      <c r="B2">
        <v>14</v>
      </c>
    </row>
    <row r="3" spans="1:3" x14ac:dyDescent="0.3">
      <c r="A3" s="1">
        <v>19990101</v>
      </c>
      <c r="B3">
        <v>14</v>
      </c>
    </row>
    <row r="4" spans="1:3" x14ac:dyDescent="0.3">
      <c r="A4" s="1">
        <v>20040101</v>
      </c>
      <c r="B4">
        <v>14</v>
      </c>
    </row>
    <row r="5" spans="1:3" x14ac:dyDescent="0.3">
      <c r="A5" s="1">
        <v>20090101</v>
      </c>
      <c r="B5">
        <v>14</v>
      </c>
    </row>
    <row r="6" spans="1:3" x14ac:dyDescent="0.3">
      <c r="A6" s="1">
        <v>20120101</v>
      </c>
      <c r="B6">
        <v>14</v>
      </c>
    </row>
    <row r="7" spans="1:3" x14ac:dyDescent="0.3">
      <c r="A7" s="1">
        <v>20130701</v>
      </c>
      <c r="B7">
        <v>14</v>
      </c>
    </row>
    <row r="8" spans="1:3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A12" sqref="A12"/>
    </sheetView>
  </sheetViews>
  <sheetFormatPr defaultRowHeight="14.4" x14ac:dyDescent="0.3"/>
  <cols>
    <col min="1" max="1" width="9.5546875" style="12" bestFit="1" customWidth="1"/>
    <col min="7" max="7" width="11.109375" customWidth="1"/>
  </cols>
  <sheetData>
    <row r="1" spans="1:8" x14ac:dyDescent="0.3">
      <c r="A1" s="1">
        <v>0</v>
      </c>
      <c r="B1">
        <f>C1*7</f>
        <v>7</v>
      </c>
      <c r="C1">
        <v>1</v>
      </c>
      <c r="F1">
        <f t="shared" ref="F1:F12" si="0">DATEVALUE(G1)</f>
        <v>41640</v>
      </c>
      <c r="G1" t="str">
        <f t="shared" ref="G1:G12" si="1">CONCATENATE(MID(H1,7,2),"/",MID(H1,5,2),"/",MID(H1,1,4))</f>
        <v>01/01/2014</v>
      </c>
      <c r="H1">
        <v>20140101</v>
      </c>
    </row>
    <row r="2" spans="1:8" x14ac:dyDescent="0.3">
      <c r="A2" s="1">
        <v>3</v>
      </c>
      <c r="B2">
        <f t="shared" ref="B2:B12" si="2">C2*7</f>
        <v>14</v>
      </c>
      <c r="C2">
        <v>2</v>
      </c>
      <c r="F2">
        <f t="shared" si="0"/>
        <v>41730</v>
      </c>
      <c r="G2" t="str">
        <f t="shared" si="1"/>
        <v>01/04/2014</v>
      </c>
      <c r="H2">
        <v>20140401</v>
      </c>
    </row>
    <row r="3" spans="1:8" x14ac:dyDescent="0.3">
      <c r="A3" s="1">
        <v>6</v>
      </c>
      <c r="B3">
        <f t="shared" si="2"/>
        <v>21</v>
      </c>
      <c r="C3">
        <v>3</v>
      </c>
      <c r="F3">
        <f t="shared" si="0"/>
        <v>41821</v>
      </c>
      <c r="G3" t="str">
        <f t="shared" si="1"/>
        <v>01/07/2014</v>
      </c>
      <c r="H3">
        <v>20140701</v>
      </c>
    </row>
    <row r="4" spans="1:8" x14ac:dyDescent="0.3">
      <c r="A4" s="1">
        <v>12</v>
      </c>
      <c r="B4">
        <f t="shared" si="2"/>
        <v>28</v>
      </c>
      <c r="C4">
        <v>4</v>
      </c>
      <c r="F4">
        <f t="shared" si="0"/>
        <v>42005</v>
      </c>
      <c r="G4" t="str">
        <f t="shared" si="1"/>
        <v>01/01/2015</v>
      </c>
      <c r="H4">
        <v>20150101</v>
      </c>
    </row>
    <row r="5" spans="1:8" x14ac:dyDescent="0.3">
      <c r="A5" s="1">
        <v>18</v>
      </c>
      <c r="B5">
        <f t="shared" si="2"/>
        <v>35</v>
      </c>
      <c r="C5">
        <v>5</v>
      </c>
      <c r="F5">
        <f t="shared" si="0"/>
        <v>42186</v>
      </c>
      <c r="G5" t="str">
        <f t="shared" si="1"/>
        <v>01/07/2015</v>
      </c>
      <c r="H5">
        <v>20150701</v>
      </c>
    </row>
    <row r="6" spans="1:8" x14ac:dyDescent="0.3">
      <c r="A6" s="1">
        <v>24</v>
      </c>
      <c r="B6">
        <f t="shared" si="2"/>
        <v>42</v>
      </c>
      <c r="C6">
        <v>6</v>
      </c>
      <c r="F6">
        <f t="shared" si="0"/>
        <v>42370</v>
      </c>
      <c r="G6" t="str">
        <f t="shared" si="1"/>
        <v>01/01/2016</v>
      </c>
      <c r="H6">
        <v>20160101</v>
      </c>
    </row>
    <row r="7" spans="1:8" x14ac:dyDescent="0.3">
      <c r="A7" s="1">
        <v>48</v>
      </c>
      <c r="B7">
        <f t="shared" si="2"/>
        <v>49</v>
      </c>
      <c r="C7">
        <v>7</v>
      </c>
      <c r="F7">
        <f t="shared" si="0"/>
        <v>43101</v>
      </c>
      <c r="G7" t="str">
        <f t="shared" si="1"/>
        <v>01/01/2018</v>
      </c>
      <c r="H7">
        <v>20180101</v>
      </c>
    </row>
    <row r="8" spans="1:8" x14ac:dyDescent="0.3">
      <c r="A8" s="1">
        <v>60</v>
      </c>
      <c r="B8">
        <f t="shared" si="2"/>
        <v>63</v>
      </c>
      <c r="C8">
        <v>9</v>
      </c>
      <c r="F8">
        <f t="shared" si="0"/>
        <v>43466</v>
      </c>
      <c r="G8" t="str">
        <f t="shared" si="1"/>
        <v>01/01/2019</v>
      </c>
      <c r="H8">
        <v>20190101</v>
      </c>
    </row>
    <row r="9" spans="1:8" x14ac:dyDescent="0.3">
      <c r="A9" s="1">
        <v>72</v>
      </c>
      <c r="B9">
        <f t="shared" si="2"/>
        <v>70</v>
      </c>
      <c r="C9">
        <v>10</v>
      </c>
      <c r="F9">
        <f t="shared" si="0"/>
        <v>43831</v>
      </c>
      <c r="G9" t="str">
        <f t="shared" si="1"/>
        <v>01/01/2020</v>
      </c>
      <c r="H9">
        <v>20200101</v>
      </c>
    </row>
    <row r="10" spans="1:8" x14ac:dyDescent="0.3">
      <c r="A10" s="1">
        <v>84</v>
      </c>
      <c r="B10">
        <f t="shared" si="2"/>
        <v>84</v>
      </c>
      <c r="C10">
        <v>12</v>
      </c>
      <c r="F10">
        <f t="shared" si="0"/>
        <v>44197</v>
      </c>
      <c r="G10" t="str">
        <f t="shared" si="1"/>
        <v>01/01/2021</v>
      </c>
      <c r="H10">
        <v>20210101</v>
      </c>
    </row>
    <row r="11" spans="1:8" x14ac:dyDescent="0.3">
      <c r="A11" s="1">
        <v>96</v>
      </c>
      <c r="B11">
        <f t="shared" si="2"/>
        <v>91</v>
      </c>
      <c r="C11">
        <v>13</v>
      </c>
      <c r="F11">
        <f t="shared" si="0"/>
        <v>44562</v>
      </c>
      <c r="G11" t="str">
        <f t="shared" si="1"/>
        <v>01/01/2022</v>
      </c>
      <c r="H11">
        <v>20220101</v>
      </c>
    </row>
    <row r="12" spans="1:8" x14ac:dyDescent="0.3">
      <c r="A12" s="1">
        <v>612</v>
      </c>
      <c r="B12">
        <f t="shared" si="2"/>
        <v>91</v>
      </c>
      <c r="C12">
        <v>13</v>
      </c>
      <c r="F12">
        <f t="shared" si="0"/>
        <v>60268</v>
      </c>
      <c r="G12" t="str">
        <f t="shared" si="1"/>
        <v>01/01/2065</v>
      </c>
      <c r="H12">
        <v>20650101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activeCell="A12" sqref="A12"/>
    </sheetView>
  </sheetViews>
  <sheetFormatPr defaultRowHeight="14.4" x14ac:dyDescent="0.3"/>
  <cols>
    <col min="1" max="1" width="13.109375" customWidth="1"/>
  </cols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0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19790101</v>
      </c>
      <c r="B2">
        <v>28</v>
      </c>
    </row>
    <row r="3" spans="1:2" x14ac:dyDescent="0.3">
      <c r="A3" s="1">
        <v>19840101</v>
      </c>
      <c r="B3">
        <v>28</v>
      </c>
    </row>
    <row r="4" spans="1:2" x14ac:dyDescent="0.3">
      <c r="A4" s="1">
        <v>19890101</v>
      </c>
      <c r="B4">
        <v>28</v>
      </c>
    </row>
    <row r="5" spans="1:2" x14ac:dyDescent="0.3">
      <c r="A5" s="1">
        <v>19940101</v>
      </c>
      <c r="B5">
        <v>14</v>
      </c>
    </row>
    <row r="6" spans="1:2" x14ac:dyDescent="0.3">
      <c r="A6" s="1">
        <v>19990101</v>
      </c>
      <c r="B6">
        <v>14</v>
      </c>
    </row>
    <row r="7" spans="1:2" x14ac:dyDescent="0.3">
      <c r="A7" s="1">
        <v>20040101</v>
      </c>
      <c r="B7">
        <v>14</v>
      </c>
    </row>
    <row r="8" spans="1:2" x14ac:dyDescent="0.3">
      <c r="A8" s="1">
        <v>20090101</v>
      </c>
      <c r="B8">
        <v>14</v>
      </c>
    </row>
    <row r="9" spans="1:2" x14ac:dyDescent="0.3">
      <c r="A9" s="1">
        <v>20130701</v>
      </c>
      <c r="B9">
        <v>3</v>
      </c>
    </row>
    <row r="10" spans="1:2" x14ac:dyDescent="0.3">
      <c r="A10" s="1">
        <v>20140101</v>
      </c>
      <c r="B10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7">
        <v>20130701</v>
      </c>
      <c r="B7" s="8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41"/>
  <sheetViews>
    <sheetView topLeftCell="A4" zoomScaleNormal="100"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1486</v>
      </c>
    </row>
    <row r="2" spans="1:2" x14ac:dyDescent="0.3">
      <c r="A2">
        <v>19740101</v>
      </c>
      <c r="B2">
        <v>1377</v>
      </c>
    </row>
    <row r="3" spans="1:2" x14ac:dyDescent="0.3">
      <c r="A3" s="1">
        <v>19750101</v>
      </c>
      <c r="B3" s="8">
        <v>1359</v>
      </c>
    </row>
    <row r="4" spans="1:2" x14ac:dyDescent="0.3">
      <c r="A4" s="7">
        <v>19760101</v>
      </c>
      <c r="B4">
        <v>1341</v>
      </c>
    </row>
    <row r="5" spans="1:2" x14ac:dyDescent="0.3">
      <c r="A5" s="1">
        <v>19770101</v>
      </c>
      <c r="B5">
        <v>1323</v>
      </c>
    </row>
    <row r="6" spans="1:2" x14ac:dyDescent="0.3">
      <c r="A6" s="1">
        <v>19780101</v>
      </c>
      <c r="B6">
        <v>1304</v>
      </c>
    </row>
    <row r="7" spans="1:2" x14ac:dyDescent="0.3">
      <c r="A7" s="1">
        <v>19790101</v>
      </c>
      <c r="B7" s="8">
        <v>1195</v>
      </c>
    </row>
    <row r="8" spans="1:2" x14ac:dyDescent="0.3">
      <c r="A8" s="7">
        <v>19800101</v>
      </c>
      <c r="B8">
        <v>1171</v>
      </c>
    </row>
    <row r="9" spans="1:2" x14ac:dyDescent="0.3">
      <c r="A9" s="1">
        <v>19810101</v>
      </c>
      <c r="B9">
        <v>1159</v>
      </c>
    </row>
    <row r="10" spans="1:2" x14ac:dyDescent="0.3">
      <c r="A10" s="1">
        <v>19820101</v>
      </c>
      <c r="B10">
        <v>1141</v>
      </c>
    </row>
    <row r="11" spans="1:2" x14ac:dyDescent="0.3">
      <c r="A11" s="1">
        <v>19830101</v>
      </c>
      <c r="B11">
        <v>1122</v>
      </c>
    </row>
    <row r="12" spans="1:2" x14ac:dyDescent="0.3">
      <c r="A12" s="1">
        <v>19840101</v>
      </c>
      <c r="B12">
        <v>1013</v>
      </c>
    </row>
    <row r="13" spans="1:2" x14ac:dyDescent="0.3">
      <c r="A13" s="1">
        <v>19850101</v>
      </c>
      <c r="B13" s="8">
        <v>995</v>
      </c>
    </row>
    <row r="14" spans="1:2" x14ac:dyDescent="0.3">
      <c r="A14" s="7">
        <v>19860101</v>
      </c>
      <c r="B14">
        <v>977</v>
      </c>
    </row>
    <row r="15" spans="1:2" x14ac:dyDescent="0.3">
      <c r="A15" s="1">
        <v>19870101</v>
      </c>
      <c r="B15">
        <v>959</v>
      </c>
    </row>
    <row r="16" spans="1:2" x14ac:dyDescent="0.3">
      <c r="A16" s="1">
        <v>19880101</v>
      </c>
      <c r="B16">
        <v>940</v>
      </c>
    </row>
    <row r="17" spans="1:2" x14ac:dyDescent="0.3">
      <c r="A17" s="1">
        <v>19890101</v>
      </c>
      <c r="B17" s="8">
        <v>831</v>
      </c>
    </row>
    <row r="18" spans="1:2" x14ac:dyDescent="0.3">
      <c r="A18" s="7">
        <v>19900101</v>
      </c>
      <c r="B18">
        <v>813</v>
      </c>
    </row>
    <row r="19" spans="1:2" x14ac:dyDescent="0.3">
      <c r="A19" s="1">
        <v>19910101</v>
      </c>
      <c r="B19">
        <v>801</v>
      </c>
    </row>
    <row r="20" spans="1:2" x14ac:dyDescent="0.3">
      <c r="A20" s="1">
        <v>19920101</v>
      </c>
      <c r="B20">
        <v>801</v>
      </c>
    </row>
    <row r="21" spans="1:2" x14ac:dyDescent="0.3">
      <c r="A21" s="1">
        <v>19930101</v>
      </c>
      <c r="B21">
        <v>801</v>
      </c>
    </row>
    <row r="22" spans="1:2" x14ac:dyDescent="0.3">
      <c r="A22" s="1">
        <v>19940101</v>
      </c>
      <c r="B22">
        <v>710</v>
      </c>
    </row>
    <row r="23" spans="1:2" x14ac:dyDescent="0.3">
      <c r="A23" s="1">
        <v>19950101</v>
      </c>
      <c r="B23">
        <v>692</v>
      </c>
    </row>
    <row r="24" spans="1:2" x14ac:dyDescent="0.3">
      <c r="A24" s="7">
        <v>19960101</v>
      </c>
      <c r="B24" s="8">
        <v>673</v>
      </c>
    </row>
    <row r="25" spans="1:2" x14ac:dyDescent="0.3">
      <c r="A25" s="1">
        <v>19970101</v>
      </c>
      <c r="B25">
        <v>655</v>
      </c>
    </row>
    <row r="26" spans="1:2" x14ac:dyDescent="0.3">
      <c r="A26" s="1">
        <v>19980101</v>
      </c>
      <c r="B26">
        <v>637</v>
      </c>
    </row>
    <row r="27" spans="1:2" x14ac:dyDescent="0.3">
      <c r="A27" s="1">
        <v>19990101</v>
      </c>
      <c r="B27">
        <v>467</v>
      </c>
    </row>
    <row r="28" spans="1:2" x14ac:dyDescent="0.3">
      <c r="A28" s="7">
        <v>20000101</v>
      </c>
      <c r="B28" s="8">
        <v>449</v>
      </c>
    </row>
    <row r="29" spans="1:2" x14ac:dyDescent="0.3">
      <c r="A29" s="1">
        <v>20010101</v>
      </c>
      <c r="B29">
        <v>431</v>
      </c>
    </row>
    <row r="30" spans="1:2" x14ac:dyDescent="0.3">
      <c r="A30" s="1">
        <v>20020101</v>
      </c>
      <c r="B30">
        <v>413</v>
      </c>
    </row>
    <row r="31" spans="1:2" x14ac:dyDescent="0.3">
      <c r="A31" s="1">
        <v>20030101</v>
      </c>
      <c r="B31">
        <v>394</v>
      </c>
    </row>
    <row r="32" spans="1:2" x14ac:dyDescent="0.3">
      <c r="A32" s="7">
        <v>20040101</v>
      </c>
      <c r="B32" s="8">
        <v>291</v>
      </c>
    </row>
    <row r="33" spans="1:2" x14ac:dyDescent="0.3">
      <c r="A33" s="1">
        <v>20050101</v>
      </c>
      <c r="B33">
        <v>279</v>
      </c>
    </row>
    <row r="34" spans="1:2" x14ac:dyDescent="0.3">
      <c r="A34" s="1">
        <v>20060101</v>
      </c>
      <c r="B34">
        <v>267</v>
      </c>
    </row>
    <row r="35" spans="1:2" x14ac:dyDescent="0.3">
      <c r="A35" s="1">
        <v>20070101</v>
      </c>
      <c r="B35">
        <v>255</v>
      </c>
    </row>
    <row r="36" spans="1:2" x14ac:dyDescent="0.3">
      <c r="A36" s="7">
        <v>20080101</v>
      </c>
      <c r="B36" s="8">
        <v>243</v>
      </c>
    </row>
    <row r="37" spans="1:2" x14ac:dyDescent="0.3">
      <c r="A37" s="1">
        <v>20090101</v>
      </c>
      <c r="B37">
        <v>152</v>
      </c>
    </row>
    <row r="38" spans="1:2" x14ac:dyDescent="0.3">
      <c r="A38" s="1">
        <v>20100101</v>
      </c>
      <c r="B38">
        <v>121</v>
      </c>
    </row>
    <row r="39" spans="1:2" x14ac:dyDescent="0.3">
      <c r="A39" s="1">
        <v>20110101</v>
      </c>
      <c r="B39">
        <v>91</v>
      </c>
    </row>
    <row r="40" spans="1:2" x14ac:dyDescent="0.3">
      <c r="A40" s="7">
        <v>20130101</v>
      </c>
      <c r="B40" s="8">
        <v>28</v>
      </c>
    </row>
    <row r="41" spans="1:2" x14ac:dyDescent="0.3">
      <c r="A41" s="1">
        <v>20140101</v>
      </c>
      <c r="B4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3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59</v>
      </c>
    </row>
    <row r="2" spans="1:2" x14ac:dyDescent="0.3">
      <c r="A2" s="1">
        <v>19940101</v>
      </c>
      <c r="B2">
        <v>45</v>
      </c>
    </row>
    <row r="3" spans="1:2" x14ac:dyDescent="0.3">
      <c r="A3" s="1">
        <v>19990101</v>
      </c>
      <c r="B3">
        <v>31</v>
      </c>
    </row>
    <row r="4" spans="1:2" x14ac:dyDescent="0.3">
      <c r="A4" s="1">
        <v>20040101</v>
      </c>
      <c r="B4">
        <v>24</v>
      </c>
    </row>
    <row r="5" spans="1:2" x14ac:dyDescent="0.3">
      <c r="A5" s="1">
        <v>20090101</v>
      </c>
      <c r="B5">
        <v>21</v>
      </c>
    </row>
    <row r="6" spans="1:2" x14ac:dyDescent="0.3">
      <c r="A6" s="1">
        <v>20130701</v>
      </c>
      <c r="B6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zoomScaleNormal="100" workbookViewId="0">
      <selection activeCell="A12" sqref="A12"/>
    </sheetView>
  </sheetViews>
  <sheetFormatPr defaultRowHeight="14.4" x14ac:dyDescent="0.3"/>
  <sheetData>
    <row r="1" spans="1:3" x14ac:dyDescent="0.3">
      <c r="A1">
        <v>19000101</v>
      </c>
      <c r="B1">
        <v>0</v>
      </c>
    </row>
    <row r="2" spans="1:3" x14ac:dyDescent="0.3">
      <c r="A2">
        <v>20140101</v>
      </c>
      <c r="B2">
        <f>C2*7</f>
        <v>14</v>
      </c>
      <c r="C2">
        <v>2</v>
      </c>
    </row>
    <row r="3" spans="1:3" x14ac:dyDescent="0.3">
      <c r="A3">
        <v>20140401</v>
      </c>
      <c r="B3">
        <f t="shared" ref="B3:B8" si="0">C3*7</f>
        <v>28</v>
      </c>
      <c r="C3">
        <v>4</v>
      </c>
    </row>
    <row r="4" spans="1:3" x14ac:dyDescent="0.3">
      <c r="A4">
        <v>20140701</v>
      </c>
      <c r="B4">
        <f t="shared" si="0"/>
        <v>35</v>
      </c>
      <c r="C4">
        <v>5</v>
      </c>
    </row>
    <row r="5" spans="1:3" x14ac:dyDescent="0.3">
      <c r="A5">
        <v>20190101</v>
      </c>
      <c r="B5">
        <f t="shared" si="0"/>
        <v>42</v>
      </c>
      <c r="C5">
        <v>6</v>
      </c>
    </row>
    <row r="6" spans="1:3" x14ac:dyDescent="0.3">
      <c r="A6">
        <v>20240101</v>
      </c>
      <c r="B6">
        <f t="shared" si="0"/>
        <v>56</v>
      </c>
      <c r="C6">
        <v>8</v>
      </c>
    </row>
    <row r="7" spans="1:3" x14ac:dyDescent="0.3">
      <c r="A7">
        <v>20290101</v>
      </c>
      <c r="B7">
        <f t="shared" si="0"/>
        <v>84</v>
      </c>
      <c r="C7">
        <v>12</v>
      </c>
    </row>
    <row r="8" spans="1:3" x14ac:dyDescent="0.3">
      <c r="A8">
        <v>20340101</v>
      </c>
      <c r="B8">
        <f t="shared" si="0"/>
        <v>112</v>
      </c>
      <c r="C8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20110101</v>
      </c>
      <c r="B3">
        <v>7</v>
      </c>
    </row>
    <row r="4" spans="1:2" x14ac:dyDescent="0.3">
      <c r="A4" s="1">
        <v>20120101</v>
      </c>
      <c r="B4">
        <v>7</v>
      </c>
    </row>
    <row r="5" spans="1:2" x14ac:dyDescent="0.3">
      <c r="A5" s="1">
        <v>20130701</v>
      </c>
      <c r="B5">
        <v>1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20130101</v>
      </c>
      <c r="B3">
        <v>14</v>
      </c>
    </row>
    <row r="4" spans="1:2" x14ac:dyDescent="0.3">
      <c r="A4" s="1">
        <v>20140101</v>
      </c>
      <c r="B4">
        <v>0</v>
      </c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9"/>
  <sheetViews>
    <sheetView topLeftCell="A18" workbookViewId="0">
      <selection activeCell="A12" sqref="A12"/>
    </sheetView>
  </sheetViews>
  <sheetFormatPr defaultRowHeight="14.4" x14ac:dyDescent="0.3"/>
  <sheetData>
    <row r="1" spans="1:1" x14ac:dyDescent="0.3">
      <c r="A1" t="s">
        <v>21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  <row r="7" spans="1:1" x14ac:dyDescent="0.3">
      <c r="A7" t="s">
        <v>24</v>
      </c>
    </row>
    <row r="8" spans="1:1" x14ac:dyDescent="0.3">
      <c r="A8" t="s">
        <v>25</v>
      </c>
    </row>
    <row r="9" spans="1:1" x14ac:dyDescent="0.3">
      <c r="A9" t="s">
        <v>26</v>
      </c>
    </row>
    <row r="10" spans="1:1" x14ac:dyDescent="0.3">
      <c r="A10" t="s">
        <v>4</v>
      </c>
    </row>
    <row r="11" spans="1:1" x14ac:dyDescent="0.3">
      <c r="A11" t="s">
        <v>5</v>
      </c>
    </row>
    <row r="12" spans="1:1" x14ac:dyDescent="0.3">
      <c r="A12" t="s">
        <v>27</v>
      </c>
    </row>
    <row r="13" spans="1:1" x14ac:dyDescent="0.3">
      <c r="A13" t="s">
        <v>28</v>
      </c>
    </row>
    <row r="14" spans="1:1" x14ac:dyDescent="0.3">
      <c r="A14" t="s">
        <v>29</v>
      </c>
    </row>
    <row r="15" spans="1:1" x14ac:dyDescent="0.3">
      <c r="A15" t="s">
        <v>40</v>
      </c>
    </row>
    <row r="16" spans="1:1" x14ac:dyDescent="0.3">
      <c r="A16" t="s">
        <v>30</v>
      </c>
    </row>
    <row r="17" spans="1:1" x14ac:dyDescent="0.3">
      <c r="A17" t="s">
        <v>6</v>
      </c>
    </row>
    <row r="18" spans="1:1" x14ac:dyDescent="0.3">
      <c r="A18" t="s">
        <v>7</v>
      </c>
    </row>
    <row r="19" spans="1:1" x14ac:dyDescent="0.3">
      <c r="A19" t="s">
        <v>31</v>
      </c>
    </row>
    <row r="20" spans="1:1" x14ac:dyDescent="0.3">
      <c r="A20" t="s">
        <v>32</v>
      </c>
    </row>
    <row r="21" spans="1:1" x14ac:dyDescent="0.3">
      <c r="A21" t="s">
        <v>33</v>
      </c>
    </row>
    <row r="22" spans="1:1" x14ac:dyDescent="0.3">
      <c r="A22" t="s">
        <v>0</v>
      </c>
    </row>
    <row r="23" spans="1:1" x14ac:dyDescent="0.3">
      <c r="A23" t="s">
        <v>34</v>
      </c>
    </row>
    <row r="24" spans="1:1" x14ac:dyDescent="0.3">
      <c r="A24" t="s">
        <v>35</v>
      </c>
    </row>
    <row r="25" spans="1:1" x14ac:dyDescent="0.3">
      <c r="A25" t="s">
        <v>36</v>
      </c>
    </row>
    <row r="26" spans="1:1" x14ac:dyDescent="0.3">
      <c r="A26" t="s">
        <v>8</v>
      </c>
    </row>
    <row r="27" spans="1:1" x14ac:dyDescent="0.3">
      <c r="A27" t="s">
        <v>41</v>
      </c>
    </row>
    <row r="28" spans="1:1" x14ac:dyDescent="0.3">
      <c r="A28" t="s">
        <v>37</v>
      </c>
    </row>
    <row r="29" spans="1:1" x14ac:dyDescent="0.3">
      <c r="A29" t="s">
        <v>9</v>
      </c>
    </row>
    <row r="30" spans="1:1" x14ac:dyDescent="0.3">
      <c r="A30" t="s">
        <v>38</v>
      </c>
    </row>
    <row r="31" spans="1:1" x14ac:dyDescent="0.3">
      <c r="A31" t="s">
        <v>39</v>
      </c>
    </row>
    <row r="32" spans="1:1" x14ac:dyDescent="0.3">
      <c r="A32" t="s">
        <v>42</v>
      </c>
    </row>
    <row r="33" spans="1:1" x14ac:dyDescent="0.3">
      <c r="A33" t="s">
        <v>43</v>
      </c>
    </row>
    <row r="34" spans="1:1" x14ac:dyDescent="0.3">
      <c r="A34" t="s">
        <v>44</v>
      </c>
    </row>
    <row r="35" spans="1:1" x14ac:dyDescent="0.3">
      <c r="A35" t="s">
        <v>46</v>
      </c>
    </row>
    <row r="36" spans="1:1" x14ac:dyDescent="0.3">
      <c r="A36" t="s">
        <v>47</v>
      </c>
    </row>
    <row r="37" spans="1:1" x14ac:dyDescent="0.3">
      <c r="A37" t="s">
        <v>48</v>
      </c>
    </row>
    <row r="38" spans="1:1" x14ac:dyDescent="0.3">
      <c r="A38" t="s">
        <v>10</v>
      </c>
    </row>
    <row r="39" spans="1:1" x14ac:dyDescent="0.3">
      <c r="A39" t="s">
        <v>70</v>
      </c>
    </row>
    <row r="40" spans="1:1" x14ac:dyDescent="0.3">
      <c r="A40" t="s">
        <v>11</v>
      </c>
    </row>
    <row r="41" spans="1:1" x14ac:dyDescent="0.3">
      <c r="A41" t="s">
        <v>12</v>
      </c>
    </row>
    <row r="42" spans="1:1" x14ac:dyDescent="0.3">
      <c r="A42" t="s">
        <v>13</v>
      </c>
    </row>
    <row r="43" spans="1:1" x14ac:dyDescent="0.3">
      <c r="A43" t="s">
        <v>14</v>
      </c>
    </row>
    <row r="44" spans="1:1" x14ac:dyDescent="0.3">
      <c r="A44" t="s">
        <v>15</v>
      </c>
    </row>
    <row r="45" spans="1:1" x14ac:dyDescent="0.3">
      <c r="A45" t="s">
        <v>49</v>
      </c>
    </row>
    <row r="46" spans="1:1" x14ac:dyDescent="0.3">
      <c r="A46" t="s">
        <v>16</v>
      </c>
    </row>
    <row r="47" spans="1:1" x14ac:dyDescent="0.3">
      <c r="A47" t="s">
        <v>17</v>
      </c>
    </row>
    <row r="48" spans="1:1" x14ac:dyDescent="0.3">
      <c r="A48" t="s">
        <v>50</v>
      </c>
    </row>
    <row r="49" spans="1:4" x14ac:dyDescent="0.3">
      <c r="A49" t="s">
        <v>18</v>
      </c>
    </row>
    <row r="50" spans="1:4" x14ac:dyDescent="0.3">
      <c r="A50" t="s">
        <v>19</v>
      </c>
    </row>
    <row r="51" spans="1:4" x14ac:dyDescent="0.3">
      <c r="A51" t="s">
        <v>20</v>
      </c>
    </row>
    <row r="52" spans="1:4" x14ac:dyDescent="0.3">
      <c r="A52" t="s">
        <v>51</v>
      </c>
    </row>
    <row r="53" spans="1:4" x14ac:dyDescent="0.3">
      <c r="A53" t="s">
        <v>52</v>
      </c>
    </row>
    <row r="54" spans="1:4" x14ac:dyDescent="0.3">
      <c r="A54" t="s">
        <v>45</v>
      </c>
    </row>
    <row r="55" spans="1:4" x14ac:dyDescent="0.3">
      <c r="D55" t="s">
        <v>45</v>
      </c>
    </row>
    <row r="56" spans="1:4" x14ac:dyDescent="0.3">
      <c r="D56" t="s">
        <v>53</v>
      </c>
    </row>
    <row r="57" spans="1:4" x14ac:dyDescent="0.3">
      <c r="D57" t="s">
        <v>54</v>
      </c>
    </row>
    <row r="58" spans="1:4" x14ac:dyDescent="0.3">
      <c r="D58" t="s">
        <v>55</v>
      </c>
    </row>
    <row r="59" spans="1:4" x14ac:dyDescent="0.3">
      <c r="D59" t="s">
        <v>56</v>
      </c>
    </row>
    <row r="60" spans="1:4" x14ac:dyDescent="0.3">
      <c r="D60" t="s">
        <v>63</v>
      </c>
    </row>
    <row r="61" spans="1:4" x14ac:dyDescent="0.3">
      <c r="D61" t="s">
        <v>64</v>
      </c>
    </row>
    <row r="62" spans="1:4" x14ac:dyDescent="0.3">
      <c r="D62" t="s">
        <v>57</v>
      </c>
    </row>
    <row r="63" spans="1:4" x14ac:dyDescent="0.3">
      <c r="D63" t="s">
        <v>65</v>
      </c>
    </row>
    <row r="64" spans="1:4" x14ac:dyDescent="0.3">
      <c r="D64" t="s">
        <v>66</v>
      </c>
    </row>
    <row r="65" spans="4:4" x14ac:dyDescent="0.3">
      <c r="D65" t="s">
        <v>58</v>
      </c>
    </row>
    <row r="66" spans="4:4" x14ac:dyDescent="0.3">
      <c r="D66" t="s">
        <v>59</v>
      </c>
    </row>
    <row r="67" spans="4:4" x14ac:dyDescent="0.3">
      <c r="D67" t="s">
        <v>60</v>
      </c>
    </row>
    <row r="68" spans="4:4" x14ac:dyDescent="0.3">
      <c r="D68" t="s">
        <v>61</v>
      </c>
    </row>
    <row r="69" spans="4:4" x14ac:dyDescent="0.3">
      <c r="D69" t="s">
        <v>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19790101</v>
      </c>
      <c r="B2">
        <v>28</v>
      </c>
    </row>
    <row r="3" spans="1:2" x14ac:dyDescent="0.3">
      <c r="A3">
        <v>19890101</v>
      </c>
      <c r="B3">
        <v>28</v>
      </c>
    </row>
    <row r="4" spans="1:2" x14ac:dyDescent="0.3">
      <c r="A4" s="1">
        <v>19940101</v>
      </c>
      <c r="B4">
        <v>14</v>
      </c>
    </row>
    <row r="5" spans="1:2" x14ac:dyDescent="0.3">
      <c r="A5" s="1">
        <v>19990101</v>
      </c>
      <c r="B5">
        <v>14</v>
      </c>
    </row>
    <row r="6" spans="1:2" x14ac:dyDescent="0.3">
      <c r="A6" s="1">
        <v>20040101</v>
      </c>
      <c r="B6">
        <v>14</v>
      </c>
    </row>
    <row r="7" spans="1:2" x14ac:dyDescent="0.3">
      <c r="A7" s="1">
        <v>20090101</v>
      </c>
      <c r="B7">
        <v>14</v>
      </c>
    </row>
    <row r="8" spans="1:2" x14ac:dyDescent="0.3">
      <c r="A8" s="7">
        <v>20130701</v>
      </c>
      <c r="B8" s="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20110101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19790101</v>
      </c>
      <c r="B2">
        <v>28</v>
      </c>
    </row>
    <row r="3" spans="1:2" x14ac:dyDescent="0.3">
      <c r="A3">
        <v>19840101</v>
      </c>
      <c r="B3">
        <v>28</v>
      </c>
    </row>
    <row r="4" spans="1:2" x14ac:dyDescent="0.3">
      <c r="A4" s="1">
        <v>19940101</v>
      </c>
      <c r="B4">
        <v>14</v>
      </c>
    </row>
    <row r="5" spans="1:2" x14ac:dyDescent="0.3">
      <c r="A5" s="1">
        <v>19990101</v>
      </c>
      <c r="B5">
        <v>14</v>
      </c>
    </row>
    <row r="6" spans="1:2" x14ac:dyDescent="0.3">
      <c r="A6" s="1">
        <v>20040101</v>
      </c>
      <c r="B6">
        <v>14</v>
      </c>
    </row>
    <row r="7" spans="1:2" x14ac:dyDescent="0.3">
      <c r="A7" s="1">
        <v>20090101</v>
      </c>
      <c r="B7">
        <v>14</v>
      </c>
    </row>
    <row r="8" spans="1:2" x14ac:dyDescent="0.3">
      <c r="A8" s="7">
        <v>20130701</v>
      </c>
      <c r="B8" s="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56</v>
      </c>
    </row>
    <row r="2" spans="1:2" x14ac:dyDescent="0.3">
      <c r="A2" s="1">
        <v>19940101</v>
      </c>
      <c r="B2">
        <v>21</v>
      </c>
    </row>
    <row r="3" spans="1:2" x14ac:dyDescent="0.3">
      <c r="A3" s="1">
        <v>20090101</v>
      </c>
      <c r="B3">
        <v>14</v>
      </c>
    </row>
    <row r="4" spans="1:2" x14ac:dyDescent="0.3">
      <c r="A4" s="1">
        <v>20120101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12" sqref="A12"/>
    </sheetView>
  </sheetViews>
  <sheetFormatPr defaultRowHeight="14.4" x14ac:dyDescent="0.3"/>
  <sheetData>
    <row r="1" spans="1:1" x14ac:dyDescent="0.3">
      <c r="A1" t="s">
        <v>69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7">
        <v>20130701</v>
      </c>
      <c r="B7" s="8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20090101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14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  <row r="8" spans="1:2" x14ac:dyDescent="0.3">
      <c r="A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19831-323A-44F9-BB0A-3A85927039A6}"/>
</file>

<file path=customXml/itemProps2.xml><?xml version="1.0" encoding="utf-8"?>
<ds:datastoreItem xmlns:ds="http://schemas.openxmlformats.org/officeDocument/2006/customXml" ds:itemID="{8D26A100-7715-49EC-9D07-A84ACDF1D9A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60</vt:i4>
      </vt:variant>
      <vt:variant>
        <vt:lpstr>Benoemde bereiken</vt:lpstr>
      </vt:variant>
      <vt:variant>
        <vt:i4>1</vt:i4>
      </vt:variant>
    </vt:vector>
  </HeadingPairs>
  <TitlesOfParts>
    <vt:vector size="61" baseType="lpstr">
      <vt:lpstr>Blad1</vt:lpstr>
      <vt:lpstr>2014</vt:lpstr>
      <vt:lpstr>EXC</vt:lpstr>
      <vt:lpstr>SECT</vt:lpstr>
      <vt:lpstr>SECTEXC</vt:lpstr>
      <vt:lpstr>100.00</vt:lpstr>
      <vt:lpstr>102.01</vt:lpstr>
      <vt:lpstr>102.02</vt:lpstr>
      <vt:lpstr>102.03</vt:lpstr>
      <vt:lpstr>102.04</vt:lpstr>
      <vt:lpstr>102.05</vt:lpstr>
      <vt:lpstr>102.06</vt:lpstr>
      <vt:lpstr>102.07</vt:lpstr>
      <vt:lpstr>102.08</vt:lpstr>
      <vt:lpstr>102.09</vt:lpstr>
      <vt:lpstr>106.01</vt:lpstr>
      <vt:lpstr>106.02</vt:lpstr>
      <vt:lpstr>106.03</vt:lpstr>
      <vt:lpstr>107.00</vt:lpstr>
      <vt:lpstr>109.00</vt:lpstr>
      <vt:lpstr>110.00</vt:lpstr>
      <vt:lpstr>113.00</vt:lpstr>
      <vt:lpstr>113.04</vt:lpstr>
      <vt:lpstr>114.00</vt:lpstr>
      <vt:lpstr>115.00</vt:lpstr>
      <vt:lpstr>116.00</vt:lpstr>
      <vt:lpstr>117.00</vt:lpstr>
      <vt:lpstr>120.00</vt:lpstr>
      <vt:lpstr>120.01</vt:lpstr>
      <vt:lpstr>120.02</vt:lpstr>
      <vt:lpstr>120.03</vt:lpstr>
      <vt:lpstr>121.00</vt:lpstr>
      <vt:lpstr>124.00</vt:lpstr>
      <vt:lpstr>125.00</vt:lpstr>
      <vt:lpstr>125.01</vt:lpstr>
      <vt:lpstr>125.02</vt:lpstr>
      <vt:lpstr>125.03</vt:lpstr>
      <vt:lpstr>126.00</vt:lpstr>
      <vt:lpstr>128.01</vt:lpstr>
      <vt:lpstr>128.02</vt:lpstr>
      <vt:lpstr>128.03</vt:lpstr>
      <vt:lpstr>128.05</vt:lpstr>
      <vt:lpstr>128.06</vt:lpstr>
      <vt:lpstr>129.00</vt:lpstr>
      <vt:lpstr>130.00</vt:lpstr>
      <vt:lpstr>132.00</vt:lpstr>
      <vt:lpstr>133.00</vt:lpstr>
      <vt:lpstr>136.00</vt:lpstr>
      <vt:lpstr>142.02</vt:lpstr>
      <vt:lpstr>142.03</vt:lpstr>
      <vt:lpstr>142.04</vt:lpstr>
      <vt:lpstr>144.00</vt:lpstr>
      <vt:lpstr>145.00</vt:lpstr>
      <vt:lpstr>146.00</vt:lpstr>
      <vt:lpstr>148.01</vt:lpstr>
      <vt:lpstr>148.03</vt:lpstr>
      <vt:lpstr>148.05</vt:lpstr>
      <vt:lpstr>152.00</vt:lpstr>
      <vt:lpstr>303.03</vt:lpstr>
      <vt:lpstr>311.00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Filip Misplon</cp:lastModifiedBy>
  <cp:lastPrinted>2017-12-13T13:13:23Z</cp:lastPrinted>
  <dcterms:created xsi:type="dcterms:W3CDTF">2014-01-24T17:05:40Z</dcterms:created>
  <dcterms:modified xsi:type="dcterms:W3CDTF">2022-12-06T11:37:11Z</dcterms:modified>
</cp:coreProperties>
</file>